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<sst xmlns="http://schemas.openxmlformats.org/spreadsheetml/2006/main" count="164" uniqueCount="90">
  <si>
    <t>Temperature readings</t>
  </si>
  <si>
    <t>key events across mutliple mission comparisons in data and metrics</t>
  </si>
  <si>
    <t>Earth Vs Moon climatic conditons</t>
  </si>
  <si>
    <t>Moon position relative to Earth</t>
  </si>
  <si>
    <r>
      <t xml:space="preserve">Source of Data: </t>
    </r>
    <r>
      <rPr>
        <color rgb="FF1155CC"/>
        <u/>
      </rPr>
      <t>https://moon.nasa.gov/exploration/moon-missions/#1960s</t>
    </r>
  </si>
  <si>
    <t>Missions</t>
  </si>
  <si>
    <t>Type</t>
  </si>
  <si>
    <t>Earth Launch</t>
  </si>
  <si>
    <t>Moon phase</t>
  </si>
  <si>
    <t>Moon Landing</t>
  </si>
  <si>
    <t>Leaving Moon</t>
  </si>
  <si>
    <t>Earth Return</t>
  </si>
  <si>
    <t>Fly Time To Moon</t>
  </si>
  <si>
    <t>Mission Days</t>
  </si>
  <si>
    <t>Fly Time back to Earth</t>
  </si>
  <si>
    <t>Total Mission Time</t>
  </si>
  <si>
    <t>Time since last mission</t>
  </si>
  <si>
    <t>Apollo 11</t>
  </si>
  <si>
    <t>Manned</t>
  </si>
  <si>
    <t>New Moon +2</t>
  </si>
  <si>
    <t>New Moon +6</t>
  </si>
  <si>
    <t>New Moon +7</t>
  </si>
  <si>
    <t>Full Moon -4</t>
  </si>
  <si>
    <t>N/A</t>
  </si>
  <si>
    <t>Apollo 12</t>
  </si>
  <si>
    <t>New Moon +5</t>
  </si>
  <si>
    <t>Full Moon -3</t>
  </si>
  <si>
    <t>Full Moon +1</t>
  </si>
  <si>
    <t>luna-16</t>
  </si>
  <si>
    <t>Robot</t>
  </si>
  <si>
    <t>Full Moon +5</t>
  </si>
  <si>
    <t>Full Moon +6</t>
  </si>
  <si>
    <t>Luna 17</t>
  </si>
  <si>
    <t>Full Moon +4</t>
  </si>
  <si>
    <t>New Moon + 4</t>
  </si>
  <si>
    <t>Apollo 14</t>
  </si>
  <si>
    <t>Full Moon -6</t>
  </si>
  <si>
    <t>Full Moon -5</t>
  </si>
  <si>
    <t>Full Moon -1</t>
  </si>
  <si>
    <t>Apollo 15</t>
  </si>
  <si>
    <t>New Moon +8</t>
  </si>
  <si>
    <t>Luna 20</t>
  </si>
  <si>
    <t>New Moon</t>
  </si>
  <si>
    <t>Apollo 16</t>
  </si>
  <si>
    <t>New Moon +3</t>
  </si>
  <si>
    <t>Apollo 17</t>
  </si>
  <si>
    <t>Luna 24</t>
  </si>
  <si>
    <t>Full Moon</t>
  </si>
  <si>
    <t>New Moon -7</t>
  </si>
  <si>
    <t>New Moon -6</t>
  </si>
  <si>
    <t>New Moon -2</t>
  </si>
  <si>
    <t>Chang'e 3</t>
  </si>
  <si>
    <t>New Moon -1</t>
  </si>
  <si>
    <t>Chang'e 4</t>
  </si>
  <si>
    <t>New Moon -3</t>
  </si>
  <si>
    <t>New Moon +1</t>
  </si>
  <si>
    <t>New Moon +9</t>
  </si>
  <si>
    <t>New Moon +10</t>
  </si>
  <si>
    <t>New Moon +11</t>
  </si>
  <si>
    <t>New Moon +12</t>
  </si>
  <si>
    <t>New Moon +13</t>
  </si>
  <si>
    <t>New Moon +14</t>
  </si>
  <si>
    <t>Full Moon -14</t>
  </si>
  <si>
    <t>Full Moon -13</t>
  </si>
  <si>
    <t>Full Moon -12</t>
  </si>
  <si>
    <t>Full Moon -11</t>
  </si>
  <si>
    <t>Full Moon -10</t>
  </si>
  <si>
    <t>Full Moon -9</t>
  </si>
  <si>
    <t>Full Moon -8</t>
  </si>
  <si>
    <t>Full Moon -7</t>
  </si>
  <si>
    <t>Full Moon -2</t>
  </si>
  <si>
    <t>Full Moon +2</t>
  </si>
  <si>
    <t>Full Moon +3</t>
  </si>
  <si>
    <t>Full Moon +7</t>
  </si>
  <si>
    <t>Full Moon +8</t>
  </si>
  <si>
    <t>Full Moon +9</t>
  </si>
  <si>
    <t>Full Moon +10</t>
  </si>
  <si>
    <t>Full Moon +11</t>
  </si>
  <si>
    <t>Full Moon +12</t>
  </si>
  <si>
    <t>Full Moon +13</t>
  </si>
  <si>
    <t>Full Moon +14</t>
  </si>
  <si>
    <t>New Moon -14</t>
  </si>
  <si>
    <t>New Moon -13</t>
  </si>
  <si>
    <t>New Moon -12</t>
  </si>
  <si>
    <t>New Moon -11</t>
  </si>
  <si>
    <t>New Moon -10</t>
  </si>
  <si>
    <t>New Moon -9</t>
  </si>
  <si>
    <t>New Moon -8</t>
  </si>
  <si>
    <t>New Moon -5</t>
  </si>
  <si>
    <t>New Moon -4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</si>
</sst>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 yyyy"/>
    <numFmt numFmtId="165" formatCode="m/d/yy hh:mm"/>
    <numFmt numFmtId="166" formatCode="0.0"/>
    <numFmt numFmtId="167" formatCode="d MMM YYYY"/>
  </numFmts>
  <fonts count="7">
    <font>
      <sz val="10.0"/>
      <color rgb="FF000000"/>
      <name val="Arial"/>
    </font>
    <font>
      <color theme="1"/>
      <name val="Arial"/>
    </font>
    <font>
      <u/>
      <color rgb="FF0000FF"/>
    </font>
    <font/>
    <font>
      <b/>
      <sz val="10.0"/>
      <color rgb="FFFFFFFF"/>
    </font>
    <font>
      <color rgb="FFFFFFFF"/>
    </font>
    <font>
      <color rgb="FFFFFFFF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D966"/>
        <bgColor rgb="FFFFD966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434343"/>
        <bgColor rgb="FF434343"/>
      </patternFill>
    </fill>
  </fills>
  <borders count="5">
    <border/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ck">
        <color rgb="FF4A86E8"/>
      </left>
      <right style="thick">
        <color rgb="FF4A86E8"/>
      </right>
      <top style="thick">
        <color rgb="FF4A86E8"/>
      </top>
      <bottom style="thick">
        <color rgb="FF4A86E8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readingOrder="0"/>
    </xf>
    <xf borderId="1" fillId="0" fontId="3" numFmtId="0" xfId="0" applyAlignment="1" applyBorder="1" applyFont="1">
      <alignment readingOrder="0"/>
    </xf>
    <xf borderId="1" fillId="3" fontId="3" numFmtId="0" xfId="0" applyAlignment="1" applyBorder="1" applyFill="1" applyFont="1">
      <alignment readingOrder="0"/>
    </xf>
    <xf borderId="1" fillId="0" fontId="3" numFmtId="164" xfId="0" applyAlignment="1" applyBorder="1" applyFont="1" applyNumberFormat="1">
      <alignment readingOrder="0"/>
    </xf>
    <xf borderId="0" fillId="4" fontId="5" numFmtId="0" xfId="0" applyAlignment="1" applyFill="1" applyFont="1">
      <alignment readingOrder="0"/>
    </xf>
    <xf borderId="0" fillId="5" fontId="3" numFmtId="0" xfId="0" applyAlignment="1" applyFill="1" applyFont="1">
      <alignment readingOrder="0"/>
    </xf>
    <xf borderId="0" fillId="6" fontId="3" numFmtId="0" xfId="0" applyAlignment="1" applyFill="1" applyFont="1">
      <alignment readingOrder="0"/>
    </xf>
    <xf borderId="0" fillId="7" fontId="3" numFmtId="0" xfId="0" applyAlignment="1" applyFill="1" applyFont="1">
      <alignment readingOrder="0"/>
    </xf>
    <xf borderId="1" fillId="0" fontId="1" numFmtId="0" xfId="0" applyBorder="1" applyFont="1"/>
    <xf borderId="0" fillId="8" fontId="3" numFmtId="0" xfId="0" applyAlignment="1" applyFill="1" applyFont="1">
      <alignment readingOrder="0"/>
    </xf>
    <xf borderId="1" fillId="0" fontId="1" numFmtId="165" xfId="0" applyBorder="1" applyFont="1" applyNumberFormat="1"/>
    <xf borderId="0" fillId="0" fontId="1" numFmtId="166" xfId="0" applyFont="1" applyNumberFormat="1"/>
    <xf borderId="0" fillId="0" fontId="1" numFmtId="0" xfId="0" applyFont="1"/>
    <xf borderId="1" fillId="9" fontId="3" numFmtId="0" xfId="0" applyAlignment="1" applyBorder="1" applyFill="1" applyFont="1">
      <alignment readingOrder="0"/>
    </xf>
    <xf borderId="0" fillId="10" fontId="3" numFmtId="0" xfId="0" applyAlignment="1" applyFill="1" applyFont="1">
      <alignment readingOrder="0"/>
    </xf>
    <xf borderId="0" fillId="11" fontId="3" numFmtId="0" xfId="0" applyAlignment="1" applyFill="1" applyFont="1">
      <alignment readingOrder="0"/>
    </xf>
    <xf borderId="2" fillId="0" fontId="3" numFmtId="164" xfId="0" applyAlignment="1" applyBorder="1" applyFont="1" applyNumberFormat="1">
      <alignment readingOrder="0"/>
    </xf>
    <xf borderId="3" fillId="9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0" fillId="9" fontId="3" numFmtId="0" xfId="0" applyAlignment="1" applyFont="1">
      <alignment readingOrder="0"/>
    </xf>
    <xf borderId="0" fillId="12" fontId="3" numFmtId="0" xfId="0" applyAlignment="1" applyFill="1" applyFont="1">
      <alignment readingOrder="0"/>
    </xf>
    <xf borderId="0" fillId="13" fontId="5" numFmtId="0" xfId="0" applyAlignment="1" applyFill="1" applyFont="1">
      <alignment readingOrder="0"/>
    </xf>
    <xf borderId="0" fillId="14" fontId="5" numFmtId="0" xfId="0" applyAlignment="1" applyFill="1" applyFont="1">
      <alignment readingOrder="0"/>
    </xf>
    <xf borderId="0" fillId="15" fontId="5" numFmtId="0" xfId="0" applyAlignment="1" applyFill="1" applyFont="1">
      <alignment readingOrder="0"/>
    </xf>
    <xf borderId="1" fillId="0" fontId="1" numFmtId="167" xfId="0" applyBorder="1" applyFont="1" applyNumberFormat="1"/>
    <xf borderId="1" fillId="0" fontId="3" numFmtId="0" xfId="0" applyBorder="1" applyFont="1"/>
    <xf borderId="1" fillId="0" fontId="3" numFmtId="165" xfId="0" applyBorder="1" applyFont="1" applyNumberFormat="1"/>
    <xf borderId="0" fillId="7" fontId="1" numFmtId="0" xfId="0" applyAlignment="1" applyFont="1">
      <alignment readingOrder="0"/>
    </xf>
    <xf borderId="0" fillId="13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oon.nasa.gov/exploration/moon-mission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43"/>
    <col customWidth="1" min="2" max="2" width="10.57"/>
    <col customWidth="1" min="4" max="4" width="18.0"/>
    <col customWidth="1" min="11" max="11" width="17.43"/>
    <col customWidth="1" min="13" max="13" width="21.29"/>
    <col customWidth="1" min="14" max="14" width="18.57"/>
    <col customWidth="1" min="15" max="15" width="24.14"/>
  </cols>
  <sheetData>
    <row r="1">
      <c r="A1" s="2" t="s">
        <v>4</v>
      </c>
      <c r="B1" s="1"/>
      <c r="C1" s="1"/>
      <c r="D1" s="1"/>
      <c r="E1" s="1"/>
      <c r="F1" s="1"/>
      <c r="G1" s="1"/>
      <c r="H1" s="1"/>
      <c r="I1" s="3"/>
      <c r="J1" s="1"/>
      <c r="K1" s="3"/>
      <c r="L1" s="3"/>
      <c r="M1" s="3"/>
      <c r="N1" s="1"/>
    </row>
    <row r="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8</v>
      </c>
      <c r="G2" s="4" t="s">
        <v>10</v>
      </c>
      <c r="H2" s="4" t="s">
        <v>8</v>
      </c>
      <c r="I2" s="4" t="s">
        <v>11</v>
      </c>
      <c r="J2" s="4" t="s">
        <v>8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 t="s">
        <v>17</v>
      </c>
      <c r="B3" s="6" t="s">
        <v>18</v>
      </c>
      <c r="C3" s="7">
        <v>25400.0</v>
      </c>
      <c r="D3" s="8" t="s">
        <v>19</v>
      </c>
      <c r="E3" s="7">
        <v>25404.0</v>
      </c>
      <c r="F3" s="9" t="s">
        <v>20</v>
      </c>
      <c r="G3" s="7">
        <v>25405.0</v>
      </c>
      <c r="H3" s="10" t="s">
        <v>21</v>
      </c>
      <c r="I3" s="7">
        <v>25408.0</v>
      </c>
      <c r="J3" s="11" t="s">
        <v>22</v>
      </c>
      <c r="K3" s="12" t="str">
        <f t="shared" ref="K3:K14" si="1">concat(E3-C3," days")</f>
        <v>4 days</v>
      </c>
      <c r="L3" s="12" t="str">
        <f t="shared" ref="L3:L13" si="2">concat(G3-E3," days")</f>
        <v>1 days</v>
      </c>
      <c r="M3" s="12" t="str">
        <f t="shared" ref="M3:M5" si="3">concat(I3-G3," days")</f>
        <v>3 days</v>
      </c>
      <c r="N3" s="12" t="str">
        <f t="shared" ref="N3:N5" si="4">concat(I3-C3," days")</f>
        <v>8 days</v>
      </c>
      <c r="O3" s="5" t="s">
        <v>23</v>
      </c>
    </row>
    <row r="4">
      <c r="A4" s="5" t="s">
        <v>24</v>
      </c>
      <c r="B4" s="6" t="s">
        <v>18</v>
      </c>
      <c r="C4" s="7">
        <v>25521.0</v>
      </c>
      <c r="D4" s="13" t="s">
        <v>25</v>
      </c>
      <c r="E4" s="7">
        <v>25526.0</v>
      </c>
      <c r="F4" s="11" t="s">
        <v>22</v>
      </c>
      <c r="G4" s="7">
        <v>25527.0</v>
      </c>
      <c r="H4" s="11" t="s">
        <v>26</v>
      </c>
      <c r="I4" s="7">
        <v>25531.0</v>
      </c>
      <c r="J4" s="11" t="s">
        <v>27</v>
      </c>
      <c r="K4" s="12" t="str">
        <f t="shared" si="1"/>
        <v>5 days</v>
      </c>
      <c r="L4" s="12" t="str">
        <f t="shared" si="2"/>
        <v>1 days</v>
      </c>
      <c r="M4" s="12" t="str">
        <f t="shared" si="3"/>
        <v>4 days</v>
      </c>
      <c r="N4" s="12" t="str">
        <f t="shared" si="4"/>
        <v>10 days</v>
      </c>
      <c r="O4" s="14" t="str">
        <f t="shared" ref="O4:O14" si="5">concat(R4," year")</f>
        <v>0.3 year</v>
      </c>
      <c r="Q4" s="15">
        <f t="shared" ref="Q4:Q14" si="6">(C4-C3)/365</f>
        <v>0.3315068493</v>
      </c>
      <c r="R4" s="16">
        <f t="shared" ref="R4:R14" si="7">value(Q4)</f>
        <v>0.3</v>
      </c>
    </row>
    <row r="5">
      <c r="A5" s="5" t="s">
        <v>28</v>
      </c>
      <c r="B5" s="17" t="s">
        <v>29</v>
      </c>
      <c r="C5" s="7">
        <v>25823.0</v>
      </c>
      <c r="D5" s="11" t="s">
        <v>26</v>
      </c>
      <c r="E5" s="7">
        <v>25831.0</v>
      </c>
      <c r="F5" s="18" t="s">
        <v>30</v>
      </c>
      <c r="G5" s="7">
        <v>25832.0</v>
      </c>
      <c r="H5" s="19" t="s">
        <v>31</v>
      </c>
      <c r="I5" s="7">
        <v>25835.0</v>
      </c>
      <c r="J5" s="19" t="s">
        <v>31</v>
      </c>
      <c r="K5" s="12" t="str">
        <f t="shared" si="1"/>
        <v>8 days</v>
      </c>
      <c r="L5" s="12" t="str">
        <f t="shared" si="2"/>
        <v>1 days</v>
      </c>
      <c r="M5" s="12" t="str">
        <f t="shared" si="3"/>
        <v>3 days</v>
      </c>
      <c r="N5" s="12" t="str">
        <f t="shared" si="4"/>
        <v>12 days</v>
      </c>
      <c r="O5" s="14" t="str">
        <f t="shared" si="5"/>
        <v>0.8 year</v>
      </c>
      <c r="Q5" s="15">
        <f t="shared" si="6"/>
        <v>0.8273972603</v>
      </c>
      <c r="R5" s="16">
        <f t="shared" si="7"/>
        <v>0.8</v>
      </c>
    </row>
    <row r="6">
      <c r="A6" s="5" t="s">
        <v>32</v>
      </c>
      <c r="B6" s="17" t="s">
        <v>29</v>
      </c>
      <c r="C6" s="7">
        <v>25882.0</v>
      </c>
      <c r="D6" s="11" t="s">
        <v>26</v>
      </c>
      <c r="E6" s="7">
        <v>25889.0</v>
      </c>
      <c r="F6" s="11" t="s">
        <v>33</v>
      </c>
      <c r="G6" s="20">
        <v>26210.0</v>
      </c>
      <c r="H6" s="21" t="s">
        <v>34</v>
      </c>
      <c r="I6" s="22" t="s">
        <v>23</v>
      </c>
      <c r="J6" s="5" t="s">
        <v>23</v>
      </c>
      <c r="K6" s="12" t="str">
        <f t="shared" si="1"/>
        <v>7 days</v>
      </c>
      <c r="L6" s="12" t="str">
        <f t="shared" si="2"/>
        <v>321 days</v>
      </c>
      <c r="M6" s="5" t="s">
        <v>23</v>
      </c>
      <c r="N6" s="5" t="s">
        <v>23</v>
      </c>
      <c r="O6" s="14" t="str">
        <f t="shared" si="5"/>
        <v>0.2 year</v>
      </c>
      <c r="Q6" s="15">
        <f t="shared" si="6"/>
        <v>0.1616438356</v>
      </c>
      <c r="R6" s="16">
        <f t="shared" si="7"/>
        <v>0.2</v>
      </c>
    </row>
    <row r="7">
      <c r="A7" s="5" t="s">
        <v>35</v>
      </c>
      <c r="B7" s="6" t="s">
        <v>18</v>
      </c>
      <c r="C7" s="7">
        <v>25968.0</v>
      </c>
      <c r="D7" s="19" t="s">
        <v>36</v>
      </c>
      <c r="E7" s="7">
        <v>25969.0</v>
      </c>
      <c r="F7" s="18" t="s">
        <v>37</v>
      </c>
      <c r="G7" s="7">
        <v>25970.0</v>
      </c>
      <c r="H7" s="11" t="s">
        <v>22</v>
      </c>
      <c r="I7" s="7">
        <v>25973.0</v>
      </c>
      <c r="J7" s="11" t="s">
        <v>38</v>
      </c>
      <c r="K7" s="12" t="str">
        <f t="shared" si="1"/>
        <v>1 days</v>
      </c>
      <c r="L7" s="12" t="str">
        <f t="shared" si="2"/>
        <v>1 days</v>
      </c>
      <c r="M7" s="12" t="str">
        <f t="shared" ref="M7:M12" si="8">concat(I7-G7," days")</f>
        <v>3 days</v>
      </c>
      <c r="N7" s="12" t="str">
        <f t="shared" ref="N7:N12" si="9">concat(I7-C7," days")</f>
        <v>5 days</v>
      </c>
      <c r="O7" s="14" t="str">
        <f t="shared" si="5"/>
        <v>0.2 year</v>
      </c>
      <c r="Q7" s="15">
        <f t="shared" si="6"/>
        <v>0.2356164384</v>
      </c>
      <c r="R7" s="16">
        <f t="shared" si="7"/>
        <v>0.2</v>
      </c>
    </row>
    <row r="8">
      <c r="A8" s="5" t="s">
        <v>39</v>
      </c>
      <c r="B8" s="6" t="s">
        <v>18</v>
      </c>
      <c r="C8" s="7">
        <v>26140.0</v>
      </c>
      <c r="D8" s="23" t="s">
        <v>34</v>
      </c>
      <c r="E8" s="7">
        <v>26144.0</v>
      </c>
      <c r="F8" s="24" t="s">
        <v>40</v>
      </c>
      <c r="G8" s="7">
        <v>26147.0</v>
      </c>
      <c r="H8" s="11" t="s">
        <v>22</v>
      </c>
      <c r="I8" s="7">
        <v>26152.0</v>
      </c>
      <c r="J8" s="11" t="s">
        <v>27</v>
      </c>
      <c r="K8" s="12" t="str">
        <f t="shared" si="1"/>
        <v>4 days</v>
      </c>
      <c r="L8" s="12" t="str">
        <f t="shared" si="2"/>
        <v>3 days</v>
      </c>
      <c r="M8" s="12" t="str">
        <f t="shared" si="8"/>
        <v>5 days</v>
      </c>
      <c r="N8" s="12" t="str">
        <f t="shared" si="9"/>
        <v>12 days</v>
      </c>
      <c r="O8" s="14" t="str">
        <f t="shared" si="5"/>
        <v>0.5 year</v>
      </c>
      <c r="Q8" s="15">
        <f t="shared" si="6"/>
        <v>0.4712328767</v>
      </c>
      <c r="R8" s="16">
        <f t="shared" si="7"/>
        <v>0.5</v>
      </c>
    </row>
    <row r="9">
      <c r="A9" s="5" t="s">
        <v>41</v>
      </c>
      <c r="B9" s="17" t="s">
        <v>29</v>
      </c>
      <c r="C9" s="7">
        <v>26343.0</v>
      </c>
      <c r="D9" s="25" t="s">
        <v>42</v>
      </c>
      <c r="E9" s="7">
        <v>26350.0</v>
      </c>
      <c r="F9" s="10" t="s">
        <v>21</v>
      </c>
      <c r="G9" s="7">
        <v>26351.0</v>
      </c>
      <c r="H9" s="24" t="s">
        <v>40</v>
      </c>
      <c r="I9" s="7">
        <v>26354.0</v>
      </c>
      <c r="J9" s="11" t="s">
        <v>26</v>
      </c>
      <c r="K9" s="12" t="str">
        <f t="shared" si="1"/>
        <v>7 days</v>
      </c>
      <c r="L9" s="12" t="str">
        <f t="shared" si="2"/>
        <v>1 days</v>
      </c>
      <c r="M9" s="12" t="str">
        <f t="shared" si="8"/>
        <v>3 days</v>
      </c>
      <c r="N9" s="12" t="str">
        <f t="shared" si="9"/>
        <v>11 days</v>
      </c>
      <c r="O9" s="14" t="str">
        <f t="shared" si="5"/>
        <v>0.6 year</v>
      </c>
      <c r="Q9" s="15">
        <f t="shared" si="6"/>
        <v>0.5561643836</v>
      </c>
      <c r="R9" s="16">
        <f t="shared" si="7"/>
        <v>0.6</v>
      </c>
    </row>
    <row r="10">
      <c r="A10" s="5" t="s">
        <v>43</v>
      </c>
      <c r="B10" s="6" t="s">
        <v>18</v>
      </c>
      <c r="C10" s="7">
        <v>26405.0</v>
      </c>
      <c r="D10" s="26" t="s">
        <v>44</v>
      </c>
      <c r="E10" s="7">
        <v>26409.0</v>
      </c>
      <c r="F10" s="10" t="s">
        <v>21</v>
      </c>
      <c r="G10" s="7">
        <v>26413.0</v>
      </c>
      <c r="H10" s="11" t="s">
        <v>22</v>
      </c>
      <c r="I10" s="7">
        <v>26416.0</v>
      </c>
      <c r="J10" s="11" t="s">
        <v>38</v>
      </c>
      <c r="K10" s="12" t="str">
        <f t="shared" si="1"/>
        <v>4 days</v>
      </c>
      <c r="L10" s="12" t="str">
        <f t="shared" si="2"/>
        <v>4 days</v>
      </c>
      <c r="M10" s="12" t="str">
        <f t="shared" si="8"/>
        <v>3 days</v>
      </c>
      <c r="N10" s="12" t="str">
        <f t="shared" si="9"/>
        <v>11 days</v>
      </c>
      <c r="O10" s="14" t="str">
        <f t="shared" si="5"/>
        <v>0.2 year</v>
      </c>
      <c r="Q10" s="15">
        <f t="shared" si="6"/>
        <v>0.1698630137</v>
      </c>
      <c r="R10" s="16">
        <f t="shared" si="7"/>
        <v>0.2</v>
      </c>
    </row>
    <row r="11">
      <c r="A11" s="5" t="s">
        <v>45</v>
      </c>
      <c r="B11" s="6" t="s">
        <v>18</v>
      </c>
      <c r="C11" s="7">
        <v>26640.0</v>
      </c>
      <c r="D11" s="8" t="s">
        <v>19</v>
      </c>
      <c r="E11" s="7">
        <v>26644.0</v>
      </c>
      <c r="F11" s="9" t="s">
        <v>20</v>
      </c>
      <c r="G11" s="7">
        <v>26647.0</v>
      </c>
      <c r="H11" s="19" t="s">
        <v>36</v>
      </c>
      <c r="I11" s="7">
        <v>26652.0</v>
      </c>
      <c r="J11" s="11" t="s">
        <v>38</v>
      </c>
      <c r="K11" s="12" t="str">
        <f t="shared" si="1"/>
        <v>4 days</v>
      </c>
      <c r="L11" s="12" t="str">
        <f t="shared" si="2"/>
        <v>3 days</v>
      </c>
      <c r="M11" s="12" t="str">
        <f t="shared" si="8"/>
        <v>5 days</v>
      </c>
      <c r="N11" s="12" t="str">
        <f t="shared" si="9"/>
        <v>12 days</v>
      </c>
      <c r="O11" s="14" t="str">
        <f t="shared" si="5"/>
        <v>0.6 year</v>
      </c>
      <c r="Q11" s="15">
        <f t="shared" si="6"/>
        <v>0.6438356164</v>
      </c>
      <c r="R11" s="16">
        <f t="shared" si="7"/>
        <v>0.6</v>
      </c>
    </row>
    <row r="12">
      <c r="A12" s="5" t="s">
        <v>46</v>
      </c>
      <c r="B12" s="17" t="s">
        <v>29</v>
      </c>
      <c r="C12" s="7">
        <v>27981.0</v>
      </c>
      <c r="D12" s="11" t="s">
        <v>47</v>
      </c>
      <c r="E12" s="7">
        <v>27990.0</v>
      </c>
      <c r="F12" s="10" t="s">
        <v>48</v>
      </c>
      <c r="G12" s="7">
        <v>27991.0</v>
      </c>
      <c r="H12" s="9" t="s">
        <v>49</v>
      </c>
      <c r="I12" s="7">
        <v>27995.0</v>
      </c>
      <c r="J12" s="8" t="s">
        <v>50</v>
      </c>
      <c r="K12" s="12" t="str">
        <f t="shared" si="1"/>
        <v>9 days</v>
      </c>
      <c r="L12" s="12" t="str">
        <f t="shared" si="2"/>
        <v>1 days</v>
      </c>
      <c r="M12" s="12" t="str">
        <f t="shared" si="8"/>
        <v>4 days</v>
      </c>
      <c r="N12" s="12" t="str">
        <f t="shared" si="9"/>
        <v>14 days</v>
      </c>
      <c r="O12" s="14" t="str">
        <f t="shared" si="5"/>
        <v>3.7 year</v>
      </c>
      <c r="Q12" s="15">
        <f t="shared" si="6"/>
        <v>3.673972603</v>
      </c>
      <c r="R12" s="16">
        <f t="shared" si="7"/>
        <v>3.7</v>
      </c>
    </row>
    <row r="13">
      <c r="A13" s="5" t="s">
        <v>51</v>
      </c>
      <c r="B13" s="17" t="s">
        <v>29</v>
      </c>
      <c r="C13" s="7">
        <v>41609.0</v>
      </c>
      <c r="D13" s="27" t="s">
        <v>52</v>
      </c>
      <c r="E13" s="7">
        <v>41622.0</v>
      </c>
      <c r="F13" s="11" t="s">
        <v>26</v>
      </c>
      <c r="G13" s="7">
        <v>41888.0</v>
      </c>
      <c r="H13" s="5" t="s">
        <v>23</v>
      </c>
      <c r="I13" s="5" t="s">
        <v>23</v>
      </c>
      <c r="J13" s="5" t="s">
        <v>23</v>
      </c>
      <c r="K13" s="12" t="str">
        <f t="shared" si="1"/>
        <v>13 days</v>
      </c>
      <c r="L13" s="12" t="str">
        <f t="shared" si="2"/>
        <v>266 days</v>
      </c>
      <c r="M13" s="5" t="s">
        <v>23</v>
      </c>
      <c r="N13" s="5" t="s">
        <v>23</v>
      </c>
      <c r="O13" s="14" t="str">
        <f t="shared" si="5"/>
        <v>37.3 year</v>
      </c>
      <c r="Q13" s="15">
        <f t="shared" si="6"/>
        <v>37.3369863</v>
      </c>
      <c r="R13" s="16">
        <f t="shared" si="7"/>
        <v>37.3</v>
      </c>
    </row>
    <row r="14">
      <c r="A14" s="5" t="s">
        <v>53</v>
      </c>
      <c r="B14" s="17" t="s">
        <v>29</v>
      </c>
      <c r="C14" s="7">
        <v>43441.0</v>
      </c>
      <c r="D14" s="25" t="s">
        <v>42</v>
      </c>
      <c r="E14" s="7">
        <v>43468.0</v>
      </c>
      <c r="F14" s="26" t="s">
        <v>54</v>
      </c>
      <c r="G14" s="28">
        <f>now()</f>
        <v>43964.80761</v>
      </c>
      <c r="H14" s="5" t="s">
        <v>23</v>
      </c>
      <c r="I14" s="5" t="s">
        <v>23</v>
      </c>
      <c r="J14" s="5" t="s">
        <v>23</v>
      </c>
      <c r="K14" s="12" t="str">
        <f t="shared" si="1"/>
        <v>27 days</v>
      </c>
      <c r="L14" s="12" t="str">
        <f>concat(round(G14-E14,0)," days")</f>
        <v>497 days</v>
      </c>
      <c r="M14" s="5" t="s">
        <v>23</v>
      </c>
      <c r="N14" s="5" t="s">
        <v>23</v>
      </c>
      <c r="O14" s="14" t="str">
        <f t="shared" si="5"/>
        <v>5 year</v>
      </c>
      <c r="Q14" s="15">
        <f t="shared" si="6"/>
        <v>5.019178082</v>
      </c>
      <c r="R14" s="16">
        <f t="shared" si="7"/>
        <v>5</v>
      </c>
    </row>
    <row r="15">
      <c r="A15" s="29"/>
      <c r="B15" s="29"/>
      <c r="C15" s="29"/>
      <c r="D15" s="29"/>
      <c r="E15" s="29"/>
      <c r="F15" s="29"/>
      <c r="G15" s="29"/>
      <c r="H15" s="12"/>
      <c r="I15" s="29"/>
      <c r="J15" s="12"/>
      <c r="K15" s="29"/>
      <c r="L15" s="29"/>
      <c r="M15" s="29"/>
      <c r="N15" s="29"/>
      <c r="O15" s="30"/>
    </row>
    <row r="16">
      <c r="A16" s="29"/>
      <c r="B16" s="29"/>
      <c r="C16" s="29"/>
      <c r="D16" s="29"/>
      <c r="E16" s="29"/>
      <c r="F16" s="29"/>
      <c r="G16" s="29"/>
      <c r="H16" s="12"/>
      <c r="I16" s="29"/>
      <c r="J16" s="12"/>
      <c r="K16" s="29"/>
      <c r="L16" s="29"/>
      <c r="M16" s="29"/>
      <c r="N16" s="29"/>
      <c r="O16" s="12"/>
    </row>
    <row r="17">
      <c r="A17" s="29"/>
      <c r="B17" s="29"/>
      <c r="C17" s="29"/>
      <c r="D17" s="29"/>
      <c r="E17" s="29"/>
      <c r="F17" s="29"/>
      <c r="G17" s="29"/>
      <c r="H17" s="12"/>
      <c r="I17" s="29"/>
      <c r="J17" s="12"/>
      <c r="K17" s="29"/>
      <c r="L17" s="29"/>
      <c r="M17" s="29"/>
      <c r="N17" s="29"/>
      <c r="O17" s="12"/>
    </row>
    <row r="18">
      <c r="A18" s="29"/>
      <c r="B18" s="29"/>
      <c r="C18" s="29"/>
      <c r="D18" s="29"/>
      <c r="E18" s="29"/>
      <c r="F18" s="29"/>
      <c r="G18" s="29"/>
      <c r="H18" s="12"/>
      <c r="I18" s="29"/>
      <c r="J18" s="12"/>
      <c r="K18" s="29"/>
      <c r="L18" s="29"/>
      <c r="M18" s="29"/>
      <c r="N18" s="29"/>
      <c r="O18" s="12"/>
    </row>
    <row r="19">
      <c r="A19" s="29"/>
      <c r="B19" s="29"/>
      <c r="C19" s="29"/>
      <c r="D19" s="29"/>
      <c r="E19" s="29"/>
      <c r="F19" s="29"/>
      <c r="G19" s="29"/>
      <c r="H19" s="12"/>
      <c r="I19" s="29"/>
      <c r="J19" s="12"/>
      <c r="K19" s="29"/>
      <c r="L19" s="29"/>
      <c r="M19" s="29"/>
      <c r="N19" s="29"/>
      <c r="O19" s="12"/>
    </row>
    <row r="20">
      <c r="A20" s="29"/>
      <c r="B20" s="29"/>
      <c r="C20" s="29"/>
      <c r="D20" s="29"/>
      <c r="E20" s="29"/>
      <c r="F20" s="29"/>
      <c r="G20" s="29"/>
      <c r="H20" s="12"/>
      <c r="I20" s="29"/>
      <c r="J20" s="12"/>
      <c r="K20" s="29"/>
      <c r="L20" s="29"/>
      <c r="M20" s="29"/>
      <c r="N20" s="29"/>
      <c r="O20" s="12"/>
    </row>
    <row r="21">
      <c r="A21" s="29"/>
      <c r="B21" s="29"/>
      <c r="C21" s="29"/>
      <c r="D21" s="29"/>
      <c r="E21" s="29"/>
      <c r="F21" s="29"/>
      <c r="G21" s="29"/>
      <c r="H21" s="12"/>
      <c r="I21" s="29"/>
      <c r="J21" s="12"/>
      <c r="K21" s="29"/>
      <c r="L21" s="29"/>
      <c r="M21" s="29"/>
      <c r="N21" s="29"/>
      <c r="O21" s="12"/>
    </row>
    <row r="22">
      <c r="A22" s="29"/>
      <c r="B22" s="29"/>
      <c r="C22" s="29"/>
      <c r="D22" s="29"/>
      <c r="E22" s="29"/>
      <c r="F22" s="29"/>
      <c r="G22" s="29"/>
      <c r="H22" s="12"/>
      <c r="I22" s="29"/>
      <c r="J22" s="12"/>
      <c r="K22" s="29"/>
      <c r="L22" s="29"/>
      <c r="M22" s="29"/>
      <c r="N22" s="29"/>
      <c r="O22" s="12"/>
    </row>
    <row r="23">
      <c r="A23" s="29"/>
      <c r="B23" s="29"/>
      <c r="C23" s="29"/>
      <c r="D23" s="29"/>
      <c r="E23" s="29"/>
      <c r="F23" s="29"/>
      <c r="G23" s="29"/>
      <c r="H23" s="12"/>
      <c r="I23" s="29"/>
      <c r="J23" s="12"/>
      <c r="K23" s="29"/>
      <c r="L23" s="29"/>
      <c r="M23" s="29"/>
      <c r="N23" s="29"/>
      <c r="O23" s="12"/>
    </row>
    <row r="24">
      <c r="A24" s="29"/>
      <c r="B24" s="29"/>
      <c r="C24" s="29"/>
      <c r="D24" s="29"/>
      <c r="E24" s="29"/>
      <c r="F24" s="29"/>
      <c r="G24" s="29"/>
      <c r="H24" s="12"/>
      <c r="I24" s="29"/>
      <c r="J24" s="12"/>
      <c r="K24" s="29"/>
      <c r="L24" s="29"/>
      <c r="M24" s="29"/>
      <c r="N24" s="29"/>
      <c r="O24" s="12"/>
    </row>
    <row r="25">
      <c r="A25" s="29"/>
      <c r="B25" s="29"/>
      <c r="C25" s="29"/>
      <c r="D25" s="29"/>
      <c r="E25" s="29"/>
      <c r="F25" s="29"/>
      <c r="G25" s="29"/>
      <c r="H25" s="12"/>
      <c r="I25" s="29"/>
      <c r="J25" s="12"/>
      <c r="K25" s="29"/>
      <c r="L25" s="29"/>
      <c r="M25" s="29"/>
      <c r="N25" s="29"/>
      <c r="O25" s="12"/>
    </row>
    <row r="26">
      <c r="A26" s="29"/>
      <c r="B26" s="29"/>
      <c r="C26" s="29"/>
      <c r="D26" s="29"/>
      <c r="E26" s="29"/>
      <c r="F26" s="29"/>
      <c r="G26" s="29"/>
      <c r="H26" s="12"/>
      <c r="I26" s="29"/>
      <c r="J26" s="12"/>
      <c r="K26" s="29"/>
      <c r="L26" s="29"/>
      <c r="M26" s="29"/>
      <c r="N26" s="29"/>
      <c r="O26" s="12"/>
    </row>
    <row r="28">
      <c r="B28" s="25" t="s">
        <v>42</v>
      </c>
      <c r="C28" s="27" t="s">
        <v>55</v>
      </c>
      <c r="D28" s="8" t="s">
        <v>19</v>
      </c>
      <c r="E28" s="26" t="s">
        <v>44</v>
      </c>
      <c r="F28" s="23" t="s">
        <v>34</v>
      </c>
      <c r="G28" s="13" t="s">
        <v>25</v>
      </c>
      <c r="H28" s="9" t="s">
        <v>20</v>
      </c>
      <c r="I28" s="10" t="s">
        <v>21</v>
      </c>
      <c r="J28" s="24" t="s">
        <v>40</v>
      </c>
      <c r="K28" s="19" t="s">
        <v>56</v>
      </c>
      <c r="L28" s="18" t="s">
        <v>57</v>
      </c>
      <c r="M28" s="11" t="s">
        <v>58</v>
      </c>
      <c r="N28" s="11" t="s">
        <v>59</v>
      </c>
      <c r="O28" s="11" t="s">
        <v>60</v>
      </c>
      <c r="P28" s="11" t="s">
        <v>61</v>
      </c>
      <c r="Q28" s="31" t="s">
        <v>47</v>
      </c>
    </row>
    <row r="29">
      <c r="B29" s="25"/>
      <c r="C29" s="27" t="s">
        <v>62</v>
      </c>
      <c r="D29" s="8" t="s">
        <v>63</v>
      </c>
      <c r="E29" s="26" t="s">
        <v>64</v>
      </c>
      <c r="F29" s="23" t="s">
        <v>65</v>
      </c>
      <c r="G29" s="13" t="s">
        <v>66</v>
      </c>
      <c r="H29" s="9" t="s">
        <v>67</v>
      </c>
      <c r="I29" s="10" t="s">
        <v>68</v>
      </c>
      <c r="J29" s="24" t="s">
        <v>69</v>
      </c>
      <c r="K29" s="19" t="s">
        <v>36</v>
      </c>
      <c r="L29" s="18" t="s">
        <v>37</v>
      </c>
      <c r="M29" s="11" t="s">
        <v>22</v>
      </c>
      <c r="N29" s="11" t="s">
        <v>26</v>
      </c>
      <c r="O29" s="11" t="s">
        <v>70</v>
      </c>
      <c r="P29" s="11" t="s">
        <v>38</v>
      </c>
      <c r="Q29" s="31" t="s">
        <v>47</v>
      </c>
    </row>
    <row r="31">
      <c r="B31" s="11" t="s">
        <v>47</v>
      </c>
      <c r="C31" s="11" t="s">
        <v>27</v>
      </c>
      <c r="D31" s="11" t="s">
        <v>71</v>
      </c>
      <c r="E31" s="11" t="s">
        <v>72</v>
      </c>
      <c r="F31" s="11" t="s">
        <v>33</v>
      </c>
      <c r="G31" s="18" t="s">
        <v>30</v>
      </c>
      <c r="H31" s="19" t="s">
        <v>31</v>
      </c>
      <c r="I31" s="24" t="s">
        <v>73</v>
      </c>
      <c r="J31" s="10" t="s">
        <v>74</v>
      </c>
      <c r="K31" s="9" t="s">
        <v>75</v>
      </c>
      <c r="L31" s="13" t="s">
        <v>76</v>
      </c>
      <c r="M31" s="23" t="s">
        <v>77</v>
      </c>
      <c r="N31" s="26" t="s">
        <v>78</v>
      </c>
      <c r="O31" s="8" t="s">
        <v>79</v>
      </c>
      <c r="P31" s="27" t="s">
        <v>80</v>
      </c>
      <c r="Q31" s="32" t="s">
        <v>42</v>
      </c>
    </row>
    <row r="32">
      <c r="B32" s="11"/>
      <c r="C32" s="11" t="s">
        <v>81</v>
      </c>
      <c r="D32" s="11" t="s">
        <v>82</v>
      </c>
      <c r="E32" s="11" t="s">
        <v>83</v>
      </c>
      <c r="F32" s="11" t="s">
        <v>84</v>
      </c>
      <c r="G32" s="18" t="s">
        <v>85</v>
      </c>
      <c r="H32" s="19" t="s">
        <v>86</v>
      </c>
      <c r="I32" s="24" t="s">
        <v>87</v>
      </c>
      <c r="J32" s="10" t="s">
        <v>48</v>
      </c>
      <c r="K32" s="9" t="s">
        <v>49</v>
      </c>
      <c r="L32" s="13" t="s">
        <v>88</v>
      </c>
      <c r="M32" s="23" t="s">
        <v>89</v>
      </c>
      <c r="N32" s="26" t="s">
        <v>54</v>
      </c>
      <c r="O32" s="8" t="s">
        <v>50</v>
      </c>
      <c r="P32" s="27" t="s">
        <v>52</v>
      </c>
      <c r="Q32" s="32" t="s">
        <v>42</v>
      </c>
    </row>
  </sheetData>
  <hyperlinks>
    <hyperlink r:id="rId1" location="1960s" ref="A1"/>
  </hyperlinks>
  <drawing r:id="rId2"/>
</worksheet>
</file>